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675jh\Desktop\KLEINGÄRTEN\KGV Kiel von 1897 2021\"/>
    </mc:Choice>
  </mc:AlternateContent>
  <bookViews>
    <workbookView xWindow="0" yWindow="0" windowWidth="25200" windowHeight="10500"/>
  </bookViews>
  <sheets>
    <sheet name="Anmeldung" sheetId="1" r:id="rId1"/>
    <sheet name="Daten+Berechnung" sheetId="2" state="hidden" r:id="rId2"/>
  </sheets>
  <definedNames>
    <definedName name="_xlnm.Print_Area" localSheetId="0">Anmeldung!$A$1:$H$48</definedName>
    <definedName name="Ele">'Daten+Berechnung'!$F$2:$F$3</definedName>
    <definedName name="Glas">'Daten+Berechnung'!$G$2:$G$3</definedName>
    <definedName name="LW">'Daten+Berechnung'!$E$2:$E$3</definedName>
    <definedName name="N">'Daten+Berechnung'!$F$2:$F$3</definedName>
    <definedName name="ssr">'Daten+Berechnung'!$E$2:$E$3</definedName>
    <definedName name="Z_268B63A2_03B2_466D_B581_6FA4C15F5367_.wvu.Cols" localSheetId="0" hidden="1">Anmeldung!$K:$P</definedName>
    <definedName name="Z_268B63A2_03B2_466D_B581_6FA4C15F5367_.wvu.PrintArea" localSheetId="0" hidden="1">Anmeldung!$A$1:$H$48</definedName>
    <definedName name="Z_59C090D3_8521_4469_8F87_ADB6933E8046_.wvu.Cols" localSheetId="0" hidden="1">Anmeldung!$K:$P</definedName>
    <definedName name="Z_59C090D3_8521_4469_8F87_ADB6933E8046_.wvu.PrintArea" localSheetId="0" hidden="1">Anmeldung!$A$1:$H$48</definedName>
    <definedName name="Z_7B111BBF_5F16_4732_A3E1_B2CC3F192C14_.wvu.Cols" localSheetId="0" hidden="1">Anmeldung!$K:$P</definedName>
    <definedName name="Z_7B111BBF_5F16_4732_A3E1_B2CC3F192C14_.wvu.PrintArea" localSheetId="0" hidden="1">Anmeldung!$A$1:$H$48</definedName>
  </definedNames>
  <calcPr calcId="152511"/>
  <customWorkbookViews>
    <customWorkbookView name="Mattmüller, Kai (WV/PKF) - Persönliche Ansicht" guid="{59C090D3-8521-4469-8F87-ADB6933E8046}" mergeInterval="0" personalView="1" maximized="1" xWindow="-8" yWindow="-8" windowWidth="1696" windowHeight="1026" activeSheetId="1"/>
    <customWorkbookView name="Niehardt, Susanne (WV/PKF-SA) - Persönliche Ansicht" guid="{268B63A2-03B2-466D-B581-6FA4C15F5367}" mergeInterval="0" personalView="1" maximized="1" xWindow="-8" yWindow="-8" windowWidth="1696" windowHeight="1026" activeSheetId="1"/>
    <customWorkbookView name="Kipke, Dennis (WV/S60-02) - Persönliche Ansicht" guid="{7B111BBF-5F16-4732-A3E1-B2CC3F192C14}" mergeInterval="0" personalView="1" maximized="1" xWindow="-2568" yWindow="-255" windowWidth="2576" windowHeight="141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L35" i="1"/>
  <c r="M35" i="1" s="1"/>
  <c r="N35" i="1" s="1"/>
  <c r="H30" i="1" s="1"/>
  <c r="L28" i="1"/>
  <c r="M33" i="1" s="1"/>
  <c r="N33" i="1" s="1"/>
  <c r="H29" i="1" s="1"/>
  <c r="M29" i="1"/>
  <c r="O13" i="1"/>
  <c r="P13" i="1" s="1"/>
  <c r="O10" i="1"/>
  <c r="N10" i="1"/>
  <c r="N9" i="1"/>
  <c r="M32" i="1" l="1"/>
  <c r="N32" i="1" s="1"/>
  <c r="H31" i="1" s="1"/>
  <c r="N12" i="1"/>
  <c r="O12" i="1" s="1"/>
  <c r="P12" i="1" s="1"/>
  <c r="L31" i="1"/>
  <c r="M31" i="1" l="1"/>
  <c r="N31" i="1" s="1"/>
  <c r="H28" i="1" s="1"/>
  <c r="H35" i="1" l="1"/>
</calcChain>
</file>

<file path=xl/sharedStrings.xml><?xml version="1.0" encoding="utf-8"?>
<sst xmlns="http://schemas.openxmlformats.org/spreadsheetml/2006/main" count="80" uniqueCount="68">
  <si>
    <t xml:space="preserve">Hiermit melde ich mich wie nachfolgend eingetragen zur Gruppenversicherung an: </t>
  </si>
  <si>
    <t>Versicherungsumfang</t>
  </si>
  <si>
    <t xml:space="preserve">5. Mitversicherung von Solaranlagen
   (8,50 EUR je 200 EUR Versicherungssumme) </t>
  </si>
  <si>
    <t>Gesamtbeitrag</t>
  </si>
  <si>
    <t>Beiträge</t>
  </si>
  <si>
    <t>netto</t>
  </si>
  <si>
    <t>Abfrage LW</t>
  </si>
  <si>
    <t>Abfrage N</t>
  </si>
  <si>
    <t>Abfrage Glas</t>
  </si>
  <si>
    <t>Grundbeitrag Hausrat</t>
  </si>
  <si>
    <t>ja</t>
  </si>
  <si>
    <t>Grundversicherungssumme HSR</t>
  </si>
  <si>
    <t>nein</t>
  </si>
  <si>
    <t>Erhöhungsbeitrag Hausrat</t>
  </si>
  <si>
    <t>Beitragssatz Elementar</t>
  </si>
  <si>
    <t>Sparte</t>
  </si>
  <si>
    <t>Min.</t>
  </si>
  <si>
    <t>Max</t>
  </si>
  <si>
    <t>Grundbeitrag WOG</t>
  </si>
  <si>
    <t>Hausrat</t>
  </si>
  <si>
    <t>Grundversicherungssumme WOG</t>
  </si>
  <si>
    <t>WOG</t>
  </si>
  <si>
    <t>Erhöhungsbeitrag WOG</t>
  </si>
  <si>
    <t>Solaranlagen</t>
  </si>
  <si>
    <t>Beitragssatz LW</t>
  </si>
  <si>
    <t>Beitragssatz Solaranlagen</t>
  </si>
  <si>
    <t>Grundbeitrag Glas</t>
  </si>
  <si>
    <t>Steuersatz Glas</t>
  </si>
  <si>
    <t>Steuersatz Hausrat</t>
  </si>
  <si>
    <t>Steuersatz WOG mehr als Feuer</t>
  </si>
  <si>
    <t>4. Einschluß Leitungswasserschäden Gebäude</t>
  </si>
  <si>
    <t xml:space="preserve">Jahres- beitrag brutto </t>
  </si>
  <si>
    <t xml:space="preserve">Versicherungs-summe 
in EUR </t>
  </si>
  <si>
    <t>Berechnung</t>
  </si>
  <si>
    <t>VS</t>
  </si>
  <si>
    <t xml:space="preserve">Beitrag für </t>
  </si>
  <si>
    <t>N</t>
  </si>
  <si>
    <t>Grundsumme</t>
  </si>
  <si>
    <t>LW</t>
  </si>
  <si>
    <t>Solar</t>
  </si>
  <si>
    <t>2. Versicherungssumme Glasbruch pauschal</t>
  </si>
  <si>
    <t xml:space="preserve">Straße und Hausnummer: </t>
  </si>
  <si>
    <t xml:space="preserve">PLZ und Ort: </t>
  </si>
  <si>
    <t xml:space="preserve">Telefonnummer: </t>
  </si>
  <si>
    <t xml:space="preserve">E-Mail: </t>
  </si>
  <si>
    <t>Garten- / Parzellennummer:</t>
  </si>
  <si>
    <t xml:space="preserve">Vorname, Name: </t>
  </si>
  <si>
    <t>Joachim Heinrich</t>
  </si>
  <si>
    <t>Hauptstr. 11</t>
  </si>
  <si>
    <t>24626 Groß Kummerfeld</t>
  </si>
  <si>
    <t xml:space="preserve">Generalagentur </t>
  </si>
  <si>
    <t>www.wuerttembergische.de/versicherungen/joachim.heinrich</t>
  </si>
  <si>
    <t>Telefon:</t>
  </si>
  <si>
    <t>Fax:</t>
  </si>
  <si>
    <t>04393 972601</t>
  </si>
  <si>
    <t>0711 662 802474</t>
  </si>
  <si>
    <t>joachim.heinrich@wuerttembergische.de</t>
  </si>
  <si>
    <t>Homepage:</t>
  </si>
  <si>
    <t>6. Einschluß von sonstigen Elementarschäden für Hausrat und Gebäude 
    mit Selbstbehalt 
    (Versicherungssummen analog Hausrat und Gebäude;
     Selbstbehalt 250 EUR außer Erdbeben dort 1% der Versicherungssumme)</t>
  </si>
  <si>
    <t xml:space="preserve">Ihr Ansprechpartner für Fragen </t>
  </si>
  <si>
    <t>Gerne jederzeit auch in anderen Angelegenheiten rund um die Themen Versichern, Wohnen und Vorsorge</t>
  </si>
  <si>
    <t xml:space="preserve">Anmeldeformular zur Gruppenversicherung
 bei der Württembergischen Versicherung AG </t>
  </si>
  <si>
    <t>An den Kleingärtnerverein (Zahlungsempfänger)</t>
  </si>
  <si>
    <t>3. Versicherungssumme Gebäude (Mind. 15.000 EUR, Max. 30.000 EUR)</t>
  </si>
  <si>
    <t>1. Versicherungssumme Hausrat (Mind. 2.000 EUR, Max. 30.000 EUR)</t>
  </si>
  <si>
    <t>Kleingärtnerverein Kiel e.V. von 1897</t>
  </si>
  <si>
    <t>Kronshagener Weg 97</t>
  </si>
  <si>
    <t>24116 Kiel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</si>
</sst>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00%"/>
    <numFmt numFmtId="165" formatCode="0.0000%"/>
  </numFmts>
  <fonts count="8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0" xfId="2" applyFont="1"/>
    <xf numFmtId="0" fontId="6" fillId="0" borderId="0" xfId="2" applyFont="1"/>
    <xf numFmtId="0" fontId="4" fillId="0" borderId="0" xfId="2"/>
    <xf numFmtId="44" fontId="0" fillId="0" borderId="0" xfId="3" applyFont="1"/>
    <xf numFmtId="44" fontId="6" fillId="0" borderId="0" xfId="3" applyFont="1" applyBorder="1" applyAlignment="1">
      <alignment horizontal="center"/>
    </xf>
    <xf numFmtId="44" fontId="6" fillId="0" borderId="0" xfId="3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0" fillId="0" borderId="0" xfId="4" applyNumberFormat="1" applyFont="1"/>
    <xf numFmtId="165" fontId="0" fillId="0" borderId="0" xfId="4" applyNumberFormat="1" applyFont="1"/>
    <xf numFmtId="0" fontId="6" fillId="0" borderId="0" xfId="2" applyFont="1" applyAlignment="1">
      <alignment wrapText="1"/>
    </xf>
    <xf numFmtId="10" fontId="0" fillId="0" borderId="0" xfId="4" applyNumberFormat="1" applyFont="1"/>
    <xf numFmtId="44" fontId="0" fillId="0" borderId="0" xfId="1" applyFont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44" fontId="0" fillId="0" borderId="0" xfId="1" applyFont="1" applyAlignment="1" applyProtection="1">
      <alignment horizontal="center" vertical="center"/>
      <protection hidden="1"/>
    </xf>
    <xf numFmtId="44" fontId="0" fillId="0" borderId="1" xfId="1" applyFont="1" applyBorder="1" applyAlignment="1" applyProtection="1">
      <alignment vertical="center"/>
      <protection hidden="1"/>
    </xf>
    <xf numFmtId="44" fontId="0" fillId="0" borderId="1" xfId="1" applyFont="1" applyFill="1" applyBorder="1" applyAlignment="1" applyProtection="1">
      <alignment horizontal="center"/>
      <protection hidden="1"/>
    </xf>
    <xf numFmtId="44" fontId="0" fillId="0" borderId="0" xfId="1" applyFont="1" applyAlignment="1" applyProtection="1">
      <protection hidden="1"/>
    </xf>
    <xf numFmtId="44" fontId="1" fillId="0" borderId="1" xfId="0" applyNumberFormat="1" applyFont="1" applyBorder="1" applyProtection="1">
      <protection hidden="1"/>
    </xf>
    <xf numFmtId="44" fontId="1" fillId="0" borderId="0" xfId="0" applyNumberFormat="1" applyFont="1" applyAlignment="1" applyProtection="1">
      <protection hidden="1"/>
    </xf>
    <xf numFmtId="44" fontId="0" fillId="2" borderId="1" xfId="1" applyFont="1" applyFill="1" applyBorder="1" applyAlignment="1" applyProtection="1">
      <alignment horizontal="center" vertical="center"/>
      <protection locked="0" hidden="1"/>
    </xf>
    <xf numFmtId="0" fontId="0" fillId="0" borderId="0" xfId="0" applyFont="1" applyProtection="1">
      <protection hidden="1"/>
    </xf>
    <xf numFmtId="44" fontId="0" fillId="0" borderId="0" xfId="0" applyNumberFormat="1" applyFo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44" fontId="0" fillId="0" borderId="0" xfId="0" applyNumberFormat="1" applyFont="1" applyAlignment="1" applyProtection="1">
      <protection hidden="1"/>
    </xf>
    <xf numFmtId="0" fontId="0" fillId="0" borderId="1" xfId="0" applyFont="1" applyBorder="1" applyProtection="1">
      <protection hidden="1"/>
    </xf>
    <xf numFmtId="0" fontId="0" fillId="0" borderId="0" xfId="0" applyFont="1" applyFill="1" applyAlignment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/>
    <xf numFmtId="0" fontId="7" fillId="0" borderId="0" xfId="5" applyFont="1" applyFill="1" applyAlignment="1">
      <alignment vertical="top"/>
    </xf>
    <xf numFmtId="0" fontId="7" fillId="0" borderId="0" xfId="5" applyFont="1" applyFill="1"/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Fill="1" applyAlignment="1">
      <alignment vertical="top"/>
    </xf>
    <xf numFmtId="0" fontId="0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6" fontId="0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left" vertical="center" wrapText="1"/>
      <protection hidden="1"/>
    </xf>
    <xf numFmtId="0" fontId="0" fillId="0" borderId="3" xfId="0" applyFont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left" vertical="center" wrapText="1"/>
      <protection hidden="1"/>
    </xf>
    <xf numFmtId="0" fontId="0" fillId="0" borderId="7" xfId="0" applyFont="1" applyBorder="1" applyAlignment="1" applyProtection="1">
      <alignment horizontal="left" vertical="center" wrapText="1"/>
      <protection hidden="1"/>
    </xf>
    <xf numFmtId="0" fontId="0" fillId="0" borderId="13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0" fillId="0" borderId="14" xfId="0" applyFont="1" applyBorder="1" applyAlignment="1" applyProtection="1">
      <alignment horizontal="left" vertical="center" wrapText="1"/>
      <protection hidden="1"/>
    </xf>
    <xf numFmtId="0" fontId="0" fillId="0" borderId="8" xfId="0" applyFont="1" applyBorder="1" applyAlignment="1" applyProtection="1">
      <alignment horizontal="left" vertical="center" wrapText="1"/>
      <protection hidden="1"/>
    </xf>
    <xf numFmtId="0" fontId="0" fillId="0" borderId="9" xfId="0" applyFont="1" applyBorder="1" applyAlignment="1" applyProtection="1">
      <alignment horizontal="left" vertical="center" wrapText="1"/>
      <protection hidden="1"/>
    </xf>
    <xf numFmtId="0" fontId="0" fillId="0" borderId="10" xfId="0" applyFont="1" applyBorder="1" applyAlignment="1" applyProtection="1">
      <alignment horizontal="left" vertical="center" wrapText="1"/>
      <protection hidden="1"/>
    </xf>
    <xf numFmtId="0" fontId="0" fillId="2" borderId="1" xfId="0" applyFont="1" applyFill="1" applyBorder="1" applyAlignment="1" applyProtection="1">
      <alignment horizontal="left"/>
      <protection locked="0"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44" fontId="0" fillId="2" borderId="11" xfId="1" applyFont="1" applyFill="1" applyBorder="1" applyAlignment="1" applyProtection="1">
      <alignment horizontal="center" vertical="center"/>
      <protection locked="0" hidden="1"/>
    </xf>
    <xf numFmtId="44" fontId="0" fillId="2" borderId="15" xfId="1" applyFont="1" applyFill="1" applyBorder="1" applyAlignment="1" applyProtection="1">
      <alignment horizontal="center" vertical="center"/>
      <protection locked="0" hidden="1"/>
    </xf>
    <xf numFmtId="44" fontId="0" fillId="2" borderId="12" xfId="1" applyFont="1" applyFill="1" applyBorder="1" applyAlignment="1" applyProtection="1">
      <alignment horizontal="center" vertical="center"/>
      <protection locked="0" hidden="1"/>
    </xf>
    <xf numFmtId="44" fontId="0" fillId="0" borderId="11" xfId="1" applyFont="1" applyBorder="1" applyAlignment="1" applyProtection="1">
      <alignment horizontal="center" vertical="center"/>
      <protection hidden="1"/>
    </xf>
    <xf numFmtId="44" fontId="0" fillId="0" borderId="15" xfId="1" applyFont="1" applyBorder="1" applyAlignment="1" applyProtection="1">
      <alignment horizontal="center" vertical="center"/>
      <protection hidden="1"/>
    </xf>
    <xf numFmtId="44" fontId="0" fillId="0" borderId="12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top" wrapText="1"/>
      <protection hidden="1"/>
    </xf>
    <xf numFmtId="0" fontId="0" fillId="0" borderId="14" xfId="0" applyFont="1" applyBorder="1" applyAlignment="1" applyProtection="1">
      <alignment horizontal="left" vertical="top" wrapText="1"/>
      <protection hidden="1"/>
    </xf>
  </cellXfs>
  <cellStyles count="6">
    <cellStyle name="Link" xfId="5" builtinId="8"/>
    <cellStyle name="Prozent 2" xfId="4"/>
    <cellStyle name="Standard" xfId="0" builtinId="0"/>
    <cellStyle name="Standard 2" xfId="2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joachim.heinrich@wuerttembergische.de" TargetMode="External"/><Relationship Id="rId4" Type="http://schemas.openxmlformats.org/officeDocument/2006/relationships/hyperlink" Target="https://www.wuerttembergische.de/versicherungen/joachim.heinri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tabSelected="1" zoomScaleNormal="100" zoomScaleSheetLayoutView="115" zoomScalePageLayoutView="40" workbookViewId="0">
      <selection activeCell="A11" sqref="A11:D11"/>
    </sheetView>
  </sheetViews>
  <sheetFormatPr baseColWidth="10" defaultRowHeight="12.75"/>
  <cols>
    <col min="1" max="1" width="11.42578125" style="21"/>
    <col min="2" max="2" width="13.42578125" style="21" customWidth="1"/>
    <col min="3" max="6" width="11.42578125" style="21"/>
    <col min="7" max="7" width="15.140625" style="21" customWidth="1"/>
    <col min="8" max="8" width="13.7109375" style="21" customWidth="1"/>
    <col min="9" max="9" width="14.140625" style="21" customWidth="1"/>
    <col min="10" max="10" width="12" style="21" customWidth="1"/>
    <col min="11" max="11" width="11.42578125" style="21" hidden="1" customWidth="1"/>
    <col min="12" max="12" width="11.85546875" style="21" hidden="1" customWidth="1"/>
    <col min="13" max="13" width="11.42578125" style="21" hidden="1" customWidth="1"/>
    <col min="14" max="14" width="11.85546875" style="21" hidden="1" customWidth="1"/>
    <col min="15" max="15" width="11.42578125" style="21" hidden="1" customWidth="1"/>
    <col min="16" max="16" width="8.28515625" style="12" hidden="1" customWidth="1"/>
    <col min="17" max="18" width="11.42578125" style="21" customWidth="1"/>
    <col min="19" max="16384" width="11.42578125" style="21"/>
  </cols>
  <sheetData>
    <row r="2" spans="1:16" ht="12.75" customHeight="1">
      <c r="A2" s="43" t="s">
        <v>61</v>
      </c>
      <c r="B2" s="43"/>
      <c r="C2" s="43"/>
      <c r="D2" s="43"/>
      <c r="E2" s="43"/>
      <c r="F2" s="43"/>
      <c r="G2" s="43"/>
      <c r="H2" s="43"/>
      <c r="I2" s="35"/>
      <c r="J2" s="35"/>
    </row>
    <row r="3" spans="1:16" ht="12.75" customHeight="1">
      <c r="A3" s="43"/>
      <c r="B3" s="43"/>
      <c r="C3" s="43"/>
      <c r="D3" s="43"/>
      <c r="E3" s="43"/>
      <c r="F3" s="43"/>
      <c r="G3" s="43"/>
      <c r="H3" s="43"/>
      <c r="I3" s="35"/>
      <c r="J3" s="35"/>
    </row>
    <row r="4" spans="1:16" ht="12.75" customHeight="1">
      <c r="A4" s="43"/>
      <c r="B4" s="43"/>
      <c r="C4" s="43"/>
      <c r="D4" s="43"/>
      <c r="E4" s="43"/>
      <c r="F4" s="43"/>
      <c r="G4" s="43"/>
      <c r="H4" s="43"/>
      <c r="I4" s="35"/>
      <c r="J4" s="35"/>
    </row>
    <row r="5" spans="1:16" ht="12.7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M5" s="21" t="s">
        <v>33</v>
      </c>
    </row>
    <row r="6" spans="1:16">
      <c r="A6" s="60"/>
      <c r="B6" s="60"/>
      <c r="C6" s="60"/>
      <c r="D6" s="60"/>
      <c r="G6" s="39"/>
      <c r="H6" s="40"/>
      <c r="I6" s="40"/>
      <c r="J6" s="40"/>
    </row>
    <row r="7" spans="1:16">
      <c r="A7" s="60" t="s">
        <v>62</v>
      </c>
      <c r="B7" s="60"/>
      <c r="C7" s="60"/>
      <c r="D7" s="60"/>
      <c r="G7" s="41"/>
      <c r="H7" s="41"/>
      <c r="I7" s="41"/>
      <c r="J7" s="41"/>
      <c r="M7" s="21" t="s">
        <v>19</v>
      </c>
    </row>
    <row r="8" spans="1:16">
      <c r="A8" s="60"/>
      <c r="B8" s="60"/>
      <c r="C8" s="60"/>
      <c r="D8" s="60"/>
      <c r="G8" s="41"/>
      <c r="H8" s="41"/>
      <c r="I8" s="41"/>
      <c r="J8" s="41"/>
    </row>
    <row r="9" spans="1:16">
      <c r="A9" s="61" t="s">
        <v>65</v>
      </c>
      <c r="B9" s="61"/>
      <c r="C9" s="61"/>
      <c r="D9" s="61"/>
      <c r="G9" s="41"/>
      <c r="H9" s="41"/>
      <c r="I9" s="41"/>
      <c r="J9" s="41"/>
      <c r="M9" s="21" t="s">
        <v>34</v>
      </c>
      <c r="N9" s="22">
        <f>G26</f>
        <v>0</v>
      </c>
    </row>
    <row r="10" spans="1:16">
      <c r="A10" s="61" t="s">
        <v>66</v>
      </c>
      <c r="B10" s="61"/>
      <c r="C10" s="61"/>
      <c r="D10" s="61"/>
      <c r="G10" s="41"/>
      <c r="H10" s="41"/>
      <c r="I10" s="41"/>
      <c r="J10" s="41"/>
      <c r="M10" s="21" t="s">
        <v>37</v>
      </c>
      <c r="N10" s="22">
        <f>'Daten+Berechnung'!B3</f>
        <v>2000</v>
      </c>
      <c r="O10" s="22">
        <f>'Daten+Berechnung'!B2</f>
        <v>9.99</v>
      </c>
    </row>
    <row r="11" spans="1:16">
      <c r="A11" s="61" t="s">
        <v>67</v>
      </c>
      <c r="B11" s="61"/>
      <c r="C11" s="61"/>
      <c r="D11" s="61"/>
      <c r="G11" s="41"/>
      <c r="H11" s="41"/>
      <c r="I11" s="41"/>
      <c r="J11" s="41"/>
    </row>
    <row r="12" spans="1:16">
      <c r="G12" s="41"/>
      <c r="H12" s="41"/>
      <c r="I12" s="41"/>
      <c r="J12" s="41"/>
      <c r="M12" s="21" t="s">
        <v>35</v>
      </c>
      <c r="N12" s="22">
        <f>N9-N10</f>
        <v>-2000</v>
      </c>
      <c r="O12" s="22">
        <f>N12*'Daten+Berechnung'!B4</f>
        <v>-16</v>
      </c>
      <c r="P12" s="12">
        <f>ROUND((O10+O12)*(1+'Daten+Berechnung'!B16),2)</f>
        <v>-6.98</v>
      </c>
    </row>
    <row r="13" spans="1:16">
      <c r="M13" s="21" t="s">
        <v>36</v>
      </c>
      <c r="O13" s="22" t="str">
        <f>IF(G31="ja",N9*'Daten+Berechnung'!B5,"")</f>
        <v/>
      </c>
      <c r="P13" s="12" t="e">
        <f>ROUND(O13*(1+'Daten+Berechnung'!B17),2)</f>
        <v>#VALUE!</v>
      </c>
    </row>
    <row r="14" spans="1:16" ht="12.75" customHeight="1">
      <c r="A14" s="71" t="s">
        <v>46</v>
      </c>
      <c r="B14" s="72"/>
      <c r="C14" s="56"/>
      <c r="D14" s="56"/>
      <c r="E14" s="56"/>
      <c r="F14" s="56"/>
      <c r="G14" s="56"/>
      <c r="O14" s="22"/>
    </row>
    <row r="15" spans="1:16">
      <c r="A15" s="71" t="s">
        <v>41</v>
      </c>
      <c r="B15" s="72"/>
      <c r="C15" s="56"/>
      <c r="D15" s="56"/>
      <c r="E15" s="56"/>
      <c r="F15" s="56"/>
      <c r="G15" s="56"/>
      <c r="O15" s="22"/>
    </row>
    <row r="16" spans="1:16">
      <c r="A16" s="71" t="s">
        <v>42</v>
      </c>
      <c r="B16" s="72"/>
      <c r="C16" s="56"/>
      <c r="D16" s="56"/>
      <c r="E16" s="56"/>
      <c r="F16" s="56"/>
      <c r="G16" s="56"/>
      <c r="O16" s="22"/>
    </row>
    <row r="17" spans="1:16">
      <c r="A17" s="71" t="s">
        <v>43</v>
      </c>
      <c r="B17" s="72"/>
      <c r="C17" s="56"/>
      <c r="D17" s="56"/>
      <c r="E17" s="56"/>
      <c r="F17" s="56"/>
      <c r="G17" s="56"/>
      <c r="O17" s="22"/>
    </row>
    <row r="18" spans="1:16">
      <c r="A18" s="71" t="s">
        <v>44</v>
      </c>
      <c r="B18" s="72"/>
      <c r="C18" s="56"/>
      <c r="D18" s="56"/>
      <c r="E18" s="56"/>
      <c r="F18" s="56"/>
      <c r="G18" s="56"/>
      <c r="O18" s="22"/>
    </row>
    <row r="19" spans="1:16">
      <c r="A19" s="71" t="s">
        <v>45</v>
      </c>
      <c r="B19" s="72"/>
      <c r="C19" s="56"/>
      <c r="D19" s="56"/>
      <c r="E19" s="56"/>
      <c r="F19" s="56"/>
      <c r="G19" s="56"/>
      <c r="O19" s="22"/>
    </row>
    <row r="20" spans="1:16">
      <c r="A20" s="23"/>
      <c r="B20" s="23"/>
      <c r="C20" s="24"/>
      <c r="D20" s="24"/>
      <c r="E20" s="24"/>
      <c r="O20" s="22"/>
    </row>
    <row r="21" spans="1:16">
      <c r="A21" s="23"/>
      <c r="B21" s="23"/>
      <c r="C21" s="24"/>
      <c r="D21" s="24"/>
      <c r="E21" s="24"/>
      <c r="O21" s="22"/>
    </row>
    <row r="22" spans="1:16">
      <c r="A22" s="21" t="s">
        <v>0</v>
      </c>
    </row>
    <row r="25" spans="1:16" s="25" customFormat="1" ht="38.25">
      <c r="A25" s="57" t="s">
        <v>1</v>
      </c>
      <c r="B25" s="58"/>
      <c r="C25" s="58"/>
      <c r="D25" s="58"/>
      <c r="E25" s="58"/>
      <c r="F25" s="59"/>
      <c r="G25" s="13" t="s">
        <v>32</v>
      </c>
      <c r="H25" s="13" t="s">
        <v>31</v>
      </c>
      <c r="N25" s="14"/>
    </row>
    <row r="26" spans="1:16" ht="12.75" customHeight="1">
      <c r="A26" s="44" t="s">
        <v>64</v>
      </c>
      <c r="B26" s="45"/>
      <c r="C26" s="45"/>
      <c r="D26" s="45"/>
      <c r="E26" s="45"/>
      <c r="F26" s="46"/>
      <c r="G26" s="20"/>
      <c r="H26" s="15">
        <f>IF(AND($C$14&lt;&gt;"",$C$15&lt;&gt;"",$C$16&lt;&gt;"",$C$19&lt;&gt;"",G26&lt;&gt;""),P12,0)</f>
        <v>0</v>
      </c>
      <c r="I26" s="26"/>
      <c r="K26" s="21" t="s">
        <v>21</v>
      </c>
      <c r="L26" s="26"/>
      <c r="M26" s="26"/>
      <c r="N26" s="12"/>
      <c r="P26" s="21"/>
    </row>
    <row r="27" spans="1:16" ht="12.75" customHeight="1">
      <c r="A27" s="44" t="s">
        <v>40</v>
      </c>
      <c r="B27" s="45"/>
      <c r="C27" s="45"/>
      <c r="D27" s="45"/>
      <c r="E27" s="45"/>
      <c r="F27" s="46"/>
      <c r="G27" s="16">
        <v>1000</v>
      </c>
      <c r="H27" s="15">
        <f>IF(AND(C14&lt;&gt;"",C15&lt;&gt;"",C16&lt;&gt;"",C19&lt;&gt;""),ROUND('Daten+Berechnung'!B13*(1+'Daten+Berechnung'!B15),2),0)</f>
        <v>0</v>
      </c>
      <c r="I27" s="26"/>
      <c r="L27" s="26"/>
      <c r="M27" s="26"/>
      <c r="N27" s="12"/>
      <c r="P27" s="21"/>
    </row>
    <row r="28" spans="1:16" ht="12.75" customHeight="1">
      <c r="A28" s="44" t="s">
        <v>63</v>
      </c>
      <c r="B28" s="45"/>
      <c r="C28" s="45"/>
      <c r="D28" s="45"/>
      <c r="E28" s="45"/>
      <c r="F28" s="46"/>
      <c r="G28" s="20"/>
      <c r="H28" s="15">
        <f>IF(AND($C$14&lt;&gt;"",$C$15&lt;&gt;"",$C$16&lt;&gt;"",$C$19&lt;&gt;"",G28&lt;&gt;""),N31,0)</f>
        <v>0</v>
      </c>
      <c r="I28" s="26"/>
      <c r="K28" s="21" t="s">
        <v>34</v>
      </c>
      <c r="L28" s="22">
        <f>G28</f>
        <v>0</v>
      </c>
      <c r="N28" s="12"/>
      <c r="P28" s="21"/>
    </row>
    <row r="29" spans="1:16" s="23" customFormat="1" ht="12.75" customHeight="1">
      <c r="A29" s="44" t="s">
        <v>30</v>
      </c>
      <c r="B29" s="45"/>
      <c r="C29" s="45"/>
      <c r="D29" s="45"/>
      <c r="E29" s="45"/>
      <c r="F29" s="46"/>
      <c r="G29" s="27"/>
      <c r="H29" s="15">
        <f>IF(AND($C$14&lt;&gt;"",$C$15&lt;&gt;"",$C$16&lt;&gt;"",$C$19&lt;&gt;"",G29="Ja"),N33,0)</f>
        <v>0</v>
      </c>
      <c r="K29" s="21" t="s">
        <v>37</v>
      </c>
      <c r="L29" s="42">
        <v>15000</v>
      </c>
      <c r="M29" s="22">
        <f>'Daten+Berechnung'!B7</f>
        <v>15</v>
      </c>
      <c r="N29" s="12"/>
    </row>
    <row r="30" spans="1:16" ht="12.75" customHeight="1">
      <c r="A30" s="44" t="s">
        <v>2</v>
      </c>
      <c r="B30" s="45"/>
      <c r="C30" s="45"/>
      <c r="D30" s="45"/>
      <c r="E30" s="45"/>
      <c r="F30" s="46"/>
      <c r="G30" s="20"/>
      <c r="H30" s="15">
        <f>IF(AND($C$14&lt;&gt;"",$C$15&lt;&gt;"",$C$16&lt;&gt;"",$C$19&lt;&gt;"",G30&lt;&gt;""),N35,0)</f>
        <v>0</v>
      </c>
      <c r="I30" s="26"/>
      <c r="N30" s="12"/>
      <c r="P30" s="21"/>
    </row>
    <row r="31" spans="1:16" ht="12.75" customHeight="1">
      <c r="A31" s="47" t="s">
        <v>58</v>
      </c>
      <c r="B31" s="48"/>
      <c r="C31" s="48"/>
      <c r="D31" s="48"/>
      <c r="E31" s="48"/>
      <c r="F31" s="49"/>
      <c r="G31" s="65"/>
      <c r="H31" s="68">
        <f>IF(AND($C$14&lt;&gt;"",$C$15&lt;&gt;"",$C$16&lt;&gt;"",$C$19&lt;&gt;"",G31="Ja"),P13+N32,0)</f>
        <v>0</v>
      </c>
      <c r="I31" s="26"/>
      <c r="K31" s="21" t="s">
        <v>35</v>
      </c>
      <c r="L31" s="22">
        <f>L28-L29</f>
        <v>-15000</v>
      </c>
      <c r="M31" s="22">
        <f>L31*'Daten+Berechnung'!B9</f>
        <v>-30</v>
      </c>
      <c r="N31" s="12">
        <f>ROUND((M29+M31)*(1+'Daten+Berechnung'!B17),2)</f>
        <v>-17.45</v>
      </c>
      <c r="P31" s="21"/>
    </row>
    <row r="32" spans="1:16" s="23" customFormat="1">
      <c r="A32" s="50"/>
      <c r="B32" s="51"/>
      <c r="C32" s="51"/>
      <c r="D32" s="51"/>
      <c r="E32" s="51"/>
      <c r="F32" s="52"/>
      <c r="G32" s="66"/>
      <c r="H32" s="69"/>
      <c r="K32" s="21" t="s">
        <v>36</v>
      </c>
      <c r="L32" s="21"/>
      <c r="M32" s="22" t="str">
        <f>IF(G31="ja",L28*'Daten+Berechnung'!B11,"")</f>
        <v/>
      </c>
      <c r="N32" s="12" t="e">
        <f>ROUND(M32*(1+'Daten+Berechnung'!B17),2)</f>
        <v>#VALUE!</v>
      </c>
    </row>
    <row r="33" spans="1:16" s="23" customFormat="1">
      <c r="A33" s="50"/>
      <c r="B33" s="51"/>
      <c r="C33" s="51"/>
      <c r="D33" s="51"/>
      <c r="E33" s="51"/>
      <c r="F33" s="52"/>
      <c r="G33" s="66"/>
      <c r="H33" s="69"/>
      <c r="K33" s="23" t="s">
        <v>38</v>
      </c>
      <c r="M33" s="28">
        <f>L28*'Daten+Berechnung'!B10</f>
        <v>0</v>
      </c>
      <c r="N33" s="17">
        <f>M33*(1+'Daten+Berechnung'!B17)</f>
        <v>0</v>
      </c>
    </row>
    <row r="34" spans="1:16" s="23" customFormat="1">
      <c r="A34" s="53"/>
      <c r="B34" s="54"/>
      <c r="C34" s="54"/>
      <c r="D34" s="54"/>
      <c r="E34" s="54"/>
      <c r="F34" s="55"/>
      <c r="G34" s="67"/>
      <c r="H34" s="70"/>
      <c r="M34" s="28"/>
      <c r="N34" s="17"/>
    </row>
    <row r="35" spans="1:16">
      <c r="A35" s="62" t="s">
        <v>3</v>
      </c>
      <c r="B35" s="63"/>
      <c r="C35" s="63"/>
      <c r="D35" s="63"/>
      <c r="E35" s="63"/>
      <c r="F35" s="64"/>
      <c r="G35" s="29"/>
      <c r="H35" s="18">
        <f>IF(AND(G26&lt;&gt;"",G28&lt;&gt;""),SUM(H26:H33),0)</f>
        <v>0</v>
      </c>
      <c r="K35" s="23" t="s">
        <v>39</v>
      </c>
      <c r="L35" s="19">
        <f>G30</f>
        <v>0</v>
      </c>
      <c r="M35" s="19">
        <f>L35*'Daten+Berechnung'!B12</f>
        <v>0</v>
      </c>
      <c r="N35" s="12">
        <f>M35*(1+'Daten+Berechnung'!B17)</f>
        <v>0</v>
      </c>
      <c r="P35" s="21"/>
    </row>
    <row r="37" spans="1:16">
      <c r="A37" s="31" t="s">
        <v>59</v>
      </c>
      <c r="B37" s="31"/>
      <c r="C37" s="31"/>
      <c r="D37" s="31"/>
      <c r="E37" s="31"/>
      <c r="F37" s="31"/>
      <c r="G37" s="31"/>
      <c r="H37" s="31"/>
      <c r="I37" s="31"/>
    </row>
    <row r="38" spans="1:16">
      <c r="A38" s="31" t="s">
        <v>60</v>
      </c>
      <c r="B38" s="31"/>
      <c r="C38" s="31"/>
      <c r="D38" s="31"/>
      <c r="E38" s="31"/>
      <c r="F38" s="31"/>
      <c r="G38" s="31"/>
      <c r="H38" s="31"/>
      <c r="I38" s="31"/>
    </row>
    <row r="39" spans="1:16">
      <c r="A39" s="31"/>
      <c r="B39" s="31"/>
      <c r="C39" s="31"/>
      <c r="D39" s="31"/>
      <c r="E39" s="31"/>
      <c r="F39" s="31"/>
      <c r="G39" s="31"/>
      <c r="H39" s="31"/>
      <c r="I39" s="31"/>
    </row>
    <row r="40" spans="1:16">
      <c r="A40" s="31"/>
      <c r="B40" s="31"/>
      <c r="C40" s="31"/>
      <c r="D40" s="31"/>
      <c r="E40" s="31"/>
      <c r="F40" s="31"/>
      <c r="G40" s="31"/>
      <c r="H40" s="31"/>
      <c r="I40" s="31"/>
    </row>
    <row r="41" spans="1:16">
      <c r="A41" s="36" t="s">
        <v>50</v>
      </c>
      <c r="B41" s="31"/>
      <c r="C41" s="31"/>
      <c r="D41" s="31"/>
      <c r="E41" s="31"/>
      <c r="F41" s="31"/>
      <c r="G41" s="31"/>
      <c r="H41" s="31"/>
      <c r="I41" s="31"/>
    </row>
    <row r="42" spans="1:16">
      <c r="A42" s="37" t="s">
        <v>47</v>
      </c>
      <c r="B42" s="31"/>
      <c r="C42" s="31"/>
      <c r="D42" s="31"/>
      <c r="E42" s="31"/>
      <c r="F42" s="31"/>
      <c r="G42" s="31"/>
      <c r="H42" s="31"/>
      <c r="I42" s="31"/>
    </row>
    <row r="43" spans="1:16">
      <c r="A43" s="38" t="s">
        <v>48</v>
      </c>
      <c r="B43" s="32"/>
      <c r="C43" s="31"/>
      <c r="D43" s="31"/>
      <c r="E43" s="31"/>
      <c r="F43" s="31"/>
      <c r="G43" s="31"/>
      <c r="H43" s="31"/>
      <c r="I43" s="31"/>
    </row>
    <row r="44" spans="1:16">
      <c r="A44" s="38" t="s">
        <v>49</v>
      </c>
      <c r="B44" s="36"/>
      <c r="C44" s="31"/>
      <c r="D44" s="31"/>
      <c r="E44" s="31"/>
      <c r="F44" s="31"/>
      <c r="G44" s="31"/>
      <c r="H44" s="31"/>
      <c r="I44" s="31"/>
    </row>
    <row r="45" spans="1:16">
      <c r="A45" s="38" t="s">
        <v>52</v>
      </c>
      <c r="B45" s="31" t="s">
        <v>54</v>
      </c>
      <c r="C45" s="31"/>
      <c r="D45" s="31"/>
      <c r="E45" s="31"/>
      <c r="F45" s="31"/>
      <c r="G45" s="31"/>
      <c r="H45" s="31"/>
      <c r="I45" s="31"/>
    </row>
    <row r="46" spans="1:16">
      <c r="A46" s="38" t="s">
        <v>53</v>
      </c>
      <c r="B46" s="31" t="s">
        <v>55</v>
      </c>
      <c r="C46" s="31"/>
      <c r="D46" s="31"/>
      <c r="E46" s="31"/>
      <c r="F46" s="31"/>
      <c r="G46" s="31"/>
      <c r="H46" s="31"/>
      <c r="I46" s="31"/>
    </row>
    <row r="47" spans="1:16">
      <c r="A47" s="38" t="s">
        <v>44</v>
      </c>
      <c r="B47" s="33" t="s">
        <v>56</v>
      </c>
      <c r="C47" s="30"/>
      <c r="D47" s="31"/>
      <c r="E47" s="31"/>
      <c r="F47" s="31"/>
      <c r="G47" s="31"/>
      <c r="H47" s="31"/>
      <c r="I47" s="31"/>
    </row>
    <row r="48" spans="1:16">
      <c r="A48" s="36" t="s">
        <v>57</v>
      </c>
      <c r="B48" s="34" t="s">
        <v>51</v>
      </c>
      <c r="C48" s="31"/>
      <c r="D48" s="31"/>
      <c r="E48" s="31"/>
      <c r="F48" s="31"/>
      <c r="G48" s="31"/>
      <c r="H48" s="31"/>
      <c r="I48" s="31"/>
    </row>
    <row r="49" spans="1:9">
      <c r="A49" s="31"/>
      <c r="B49" s="31"/>
      <c r="C49" s="31"/>
      <c r="D49" s="31"/>
      <c r="E49" s="31"/>
      <c r="F49" s="31"/>
      <c r="G49" s="31"/>
      <c r="H49" s="31"/>
      <c r="I49" s="31"/>
    </row>
    <row r="50" spans="1:9">
      <c r="A50" s="31"/>
      <c r="B50" s="31"/>
      <c r="C50" s="31"/>
      <c r="D50" s="31"/>
      <c r="E50" s="31"/>
      <c r="F50" s="31"/>
      <c r="G50" s="31"/>
      <c r="H50" s="31"/>
      <c r="I50" s="31"/>
    </row>
    <row r="51" spans="1:9">
      <c r="A51" s="31"/>
      <c r="B51" s="31"/>
      <c r="C51" s="31"/>
      <c r="D51" s="31"/>
      <c r="E51" s="31"/>
      <c r="F51" s="31"/>
      <c r="G51" s="31"/>
      <c r="H51" s="31"/>
      <c r="I51" s="31"/>
    </row>
    <row r="52" spans="1:9">
      <c r="A52" s="31"/>
      <c r="B52" s="31"/>
      <c r="C52" s="31"/>
      <c r="D52" s="31"/>
      <c r="E52" s="31"/>
      <c r="F52" s="31"/>
      <c r="G52" s="31"/>
      <c r="H52" s="31"/>
      <c r="I52" s="31"/>
    </row>
    <row r="53" spans="1:9">
      <c r="A53" s="31"/>
      <c r="B53" s="31"/>
      <c r="C53" s="31"/>
      <c r="D53" s="31"/>
      <c r="E53" s="31"/>
      <c r="F53" s="31"/>
      <c r="G53" s="31"/>
      <c r="H53" s="31"/>
      <c r="I53" s="31"/>
    </row>
    <row r="54" spans="1:9">
      <c r="A54" s="31"/>
      <c r="B54" s="31"/>
      <c r="C54" s="31"/>
      <c r="D54" s="31"/>
      <c r="E54" s="31"/>
      <c r="F54" s="31"/>
      <c r="G54" s="31"/>
      <c r="H54" s="31"/>
      <c r="I54" s="31"/>
    </row>
    <row r="55" spans="1:9">
      <c r="A55" s="31"/>
      <c r="B55" s="31"/>
      <c r="C55" s="31"/>
      <c r="D55" s="31"/>
      <c r="E55" s="31"/>
      <c r="F55" s="31"/>
      <c r="G55" s="31"/>
      <c r="H55" s="31"/>
      <c r="I55" s="31"/>
    </row>
  </sheetData>
  <sheetProtection algorithmName="SHA-512" hashValue="rbBD/fAWi1YdxhnIcnbNiv1FfriZ6eLrXnCtCYpfmUhjLsuQVzhAe+d4FK61dPukxdje8plaLquTqc/1v9cFBA==" saltValue="UHYpVvBZGHu6gnLUuVOf0Q==" spinCount="100000" sheet="1" objects="1" scenarios="1" selectLockedCells="1"/>
  <customSheetViews>
    <customSheetView guid="{59C090D3-8521-4469-8F87-ADB6933E8046}" fitToPage="1" hiddenColumns="1">
      <selection activeCell="G29" sqref="G29:G34"/>
      <pageMargins left="0.70866141732283472" right="0.70866141732283472" top="0.78740157480314965" bottom="0.78740157480314965" header="0.31496062992125984" footer="0.31496062992125984"/>
      <pageSetup paperSize="9" scale="89" fitToHeight="0" orientation="portrait" r:id="rId1"/>
      <headerFooter>
        <oddHeader>&amp;R&amp;G</oddHeader>
        <oddFooter>&amp;LStand: &amp;D&amp;RSeite &amp;P von &amp;N</oddFooter>
      </headerFooter>
    </customSheetView>
    <customSheetView guid="{268B63A2-03B2-466D-B581-6FA4C15F5367}" fitToPage="1" hiddenColumns="1">
      <selection activeCell="G29" sqref="G29:G34"/>
      <pageMargins left="0.70866141732283472" right="0.70866141732283472" top="0.78740157480314965" bottom="0.78740157480314965" header="0.31496062992125984" footer="0.31496062992125984"/>
      <pageSetup paperSize="9" scale="89" fitToHeight="0" orientation="portrait" r:id="rId2"/>
      <headerFooter>
        <oddHeader>&amp;R&amp;G</oddHeader>
        <oddFooter>&amp;LStand: &amp;D&amp;RSeite &amp;P von &amp;N</oddFooter>
      </headerFooter>
    </customSheetView>
    <customSheetView guid="{7B111BBF-5F16-4732-A3E1-B2CC3F192C14}" fitToPage="1" hiddenColumns="1" topLeftCell="A4">
      <selection activeCell="H28" sqref="H28"/>
      <pageMargins left="0.70866141732283472" right="0.70866141732283472" top="0.78740157480314965" bottom="0.78740157480314965" header="0.31496062992125984" footer="0.31496062992125984"/>
      <pageSetup paperSize="9" scale="89" fitToHeight="0" orientation="portrait" r:id="rId3"/>
      <headerFooter>
        <oddHeader>&amp;R&amp;G</oddHeader>
        <oddFooter>&amp;LStand: &amp;D&amp;RSeite &amp;P von &amp;N</oddFooter>
      </headerFooter>
    </customSheetView>
  </customSheetViews>
  <mergeCells count="29">
    <mergeCell ref="A35:F35"/>
    <mergeCell ref="G31:G34"/>
    <mergeCell ref="H31:H34"/>
    <mergeCell ref="C14:G14"/>
    <mergeCell ref="A14:B14"/>
    <mergeCell ref="A15:B15"/>
    <mergeCell ref="A16:B16"/>
    <mergeCell ref="A17:B17"/>
    <mergeCell ref="A18:B18"/>
    <mergeCell ref="A19:B19"/>
    <mergeCell ref="C15:G15"/>
    <mergeCell ref="C16:G16"/>
    <mergeCell ref="C17:G17"/>
    <mergeCell ref="A27:F27"/>
    <mergeCell ref="A28:F28"/>
    <mergeCell ref="A2:H4"/>
    <mergeCell ref="A26:F26"/>
    <mergeCell ref="A29:F29"/>
    <mergeCell ref="A30:F30"/>
    <mergeCell ref="A31:F34"/>
    <mergeCell ref="C18:G18"/>
    <mergeCell ref="C19:G19"/>
    <mergeCell ref="A25:F25"/>
    <mergeCell ref="A6:D6"/>
    <mergeCell ref="A8:D8"/>
    <mergeCell ref="A9:D9"/>
    <mergeCell ref="A10:D10"/>
    <mergeCell ref="A11:D11"/>
    <mergeCell ref="A7:D7"/>
  </mergeCells>
  <dataValidations count="2">
    <dataValidation type="list" allowBlank="1" showInputMessage="1" showErrorMessage="1" sqref="G29">
      <formula1>LW</formula1>
    </dataValidation>
    <dataValidation type="list" allowBlank="1" showInputMessage="1" showErrorMessage="1" sqref="G31">
      <formula1>Ele</formula1>
    </dataValidation>
  </dataValidations>
  <hyperlinks>
    <hyperlink ref="B48" r:id="rId4"/>
    <hyperlink ref="B47" r:id="rId5" display="mailto:joachim.heinrich@wuerttembergische.de"/>
  </hyperlinks>
  <pageMargins left="0.70866141732283472" right="0.70866141732283472" top="0.78740157480314965" bottom="0.78740157480314965" header="0.31496062992125984" footer="0.31496062992125984"/>
  <pageSetup paperSize="9" scale="89" fitToHeight="0" orientation="portrait" r:id="rId6"/>
  <headerFooter>
    <oddHeader>&amp;R&amp;G</oddHeader>
    <oddFooter>&amp;LStand: &amp;D&amp;RSeite &amp;P von &amp;N</oddFooter>
  </headerFooter>
  <legacyDrawingHF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>
          <x14:formula1>
            <xm:f>'Daten+Berechnung'!F7</xm:f>
          </x14:formula1>
          <x14:formula2>
            <xm:f>'Daten+Berechnung'!G7</xm:f>
          </x14:formula2>
          <xm:sqref>G26</xm:sqref>
        </x14:dataValidation>
        <x14:dataValidation type="whole" allowBlank="1" showInputMessage="1" showErrorMessage="1">
          <x14:formula1>
            <xm:f>'Daten+Berechnung'!F8</xm:f>
          </x14:formula1>
          <x14:formula2>
            <xm:f>'Daten+Berechnung'!G8</xm:f>
          </x14:formula2>
          <xm:sqref>G28</xm:sqref>
        </x14:dataValidation>
        <x14:dataValidation type="whole" allowBlank="1" showInputMessage="1" showErrorMessage="1" errorTitle="Fehler" error="Bitte einen Wert zwischen 200 EUR und 10.000 EUR eingeben oder das Feld leer lassen.">
          <x14:formula1>
            <xm:f>'Daten+Berechnung'!F9</xm:f>
          </x14:formula1>
          <x14:formula2>
            <xm:f>'Daten+Berechnung'!G9</xm:f>
          </x14:formula2>
          <xm:sqref>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18" sqref="G18"/>
    </sheetView>
  </sheetViews>
  <sheetFormatPr baseColWidth="10" defaultRowHeight="12.75"/>
  <cols>
    <col min="1" max="1" width="35.85546875" style="3" bestFit="1" customWidth="1"/>
    <col min="2" max="5" width="11.42578125" style="3"/>
    <col min="6" max="6" width="11.5703125" style="3" bestFit="1" customWidth="1"/>
    <col min="7" max="7" width="12.85546875" style="3" bestFit="1" customWidth="1"/>
    <col min="8" max="16384" width="11.42578125" style="3"/>
  </cols>
  <sheetData>
    <row r="1" spans="1:7">
      <c r="A1" s="1" t="s">
        <v>4</v>
      </c>
      <c r="B1" s="2" t="s">
        <v>5</v>
      </c>
      <c r="E1" s="2" t="s">
        <v>6</v>
      </c>
      <c r="F1" s="2" t="s">
        <v>7</v>
      </c>
      <c r="G1" s="2" t="s">
        <v>8</v>
      </c>
    </row>
    <row r="2" spans="1:7">
      <c r="A2" s="2" t="s">
        <v>9</v>
      </c>
      <c r="B2" s="4">
        <v>9.99</v>
      </c>
      <c r="C2" s="5"/>
      <c r="D2" s="5"/>
      <c r="E2" s="6" t="s">
        <v>10</v>
      </c>
      <c r="F2" s="6" t="s">
        <v>10</v>
      </c>
      <c r="G2" s="6" t="s">
        <v>10</v>
      </c>
    </row>
    <row r="3" spans="1:7">
      <c r="A3" s="2" t="s">
        <v>11</v>
      </c>
      <c r="B3" s="4">
        <v>2000</v>
      </c>
      <c r="D3" s="5"/>
      <c r="E3" s="7" t="s">
        <v>12</v>
      </c>
      <c r="F3" s="7" t="s">
        <v>12</v>
      </c>
      <c r="G3" s="7" t="s">
        <v>12</v>
      </c>
    </row>
    <row r="4" spans="1:7">
      <c r="A4" s="2" t="s">
        <v>13</v>
      </c>
      <c r="B4" s="8">
        <v>8.0000000000000002E-3</v>
      </c>
      <c r="D4" s="5"/>
    </row>
    <row r="5" spans="1:7">
      <c r="A5" s="2" t="s">
        <v>14</v>
      </c>
      <c r="B5" s="8">
        <v>5.0000000000000001E-4</v>
      </c>
      <c r="D5" s="5"/>
    </row>
    <row r="6" spans="1:7">
      <c r="A6" s="2"/>
      <c r="B6" s="8"/>
      <c r="D6" s="5"/>
      <c r="E6" s="3" t="s">
        <v>15</v>
      </c>
      <c r="F6" s="3" t="s">
        <v>16</v>
      </c>
      <c r="G6" s="3" t="s">
        <v>17</v>
      </c>
    </row>
    <row r="7" spans="1:7" ht="16.5" customHeight="1">
      <c r="A7" s="2" t="s">
        <v>18</v>
      </c>
      <c r="B7" s="4">
        <v>15</v>
      </c>
      <c r="D7" s="5"/>
      <c r="E7" s="3" t="s">
        <v>19</v>
      </c>
      <c r="F7" s="4">
        <v>2000</v>
      </c>
      <c r="G7" s="4">
        <v>50000</v>
      </c>
    </row>
    <row r="8" spans="1:7" ht="16.5" customHeight="1">
      <c r="A8" s="2" t="s">
        <v>20</v>
      </c>
      <c r="B8" s="4">
        <v>5000</v>
      </c>
      <c r="D8" s="5"/>
      <c r="E8" s="3" t="s">
        <v>21</v>
      </c>
      <c r="F8" s="4">
        <v>2000</v>
      </c>
      <c r="G8" s="4">
        <v>100000</v>
      </c>
    </row>
    <row r="9" spans="1:7" ht="16.5" customHeight="1">
      <c r="A9" s="2" t="s">
        <v>22</v>
      </c>
      <c r="B9" s="9">
        <v>2E-3</v>
      </c>
      <c r="D9" s="5"/>
      <c r="E9" s="3" t="s">
        <v>23</v>
      </c>
      <c r="F9" s="4">
        <v>200</v>
      </c>
      <c r="G9" s="4">
        <v>10000</v>
      </c>
    </row>
    <row r="10" spans="1:7">
      <c r="A10" s="10" t="s">
        <v>24</v>
      </c>
      <c r="B10" s="9">
        <v>2E-3</v>
      </c>
      <c r="D10" s="5"/>
    </row>
    <row r="11" spans="1:7">
      <c r="A11" s="2" t="s">
        <v>14</v>
      </c>
      <c r="B11" s="9">
        <v>5.0000000000000001E-4</v>
      </c>
      <c r="D11" s="5"/>
    </row>
    <row r="12" spans="1:7">
      <c r="A12" s="2" t="s">
        <v>25</v>
      </c>
      <c r="B12" s="9">
        <v>4.2500000000000003E-2</v>
      </c>
      <c r="D12" s="5"/>
    </row>
    <row r="13" spans="1:7">
      <c r="A13" s="2" t="s">
        <v>26</v>
      </c>
      <c r="B13" s="4">
        <v>5</v>
      </c>
    </row>
    <row r="14" spans="1:7">
      <c r="A14" s="2"/>
      <c r="B14" s="4"/>
    </row>
    <row r="15" spans="1:7">
      <c r="A15" s="2" t="s">
        <v>27</v>
      </c>
      <c r="B15" s="11">
        <v>0.19</v>
      </c>
    </row>
    <row r="16" spans="1:7">
      <c r="A16" s="2" t="s">
        <v>28</v>
      </c>
      <c r="B16" s="11">
        <v>0.1615</v>
      </c>
    </row>
    <row r="17" spans="1:2">
      <c r="A17" s="2" t="s">
        <v>29</v>
      </c>
      <c r="B17" s="11">
        <v>0.16339999999999999</v>
      </c>
    </row>
    <row r="21" spans="1:2">
      <c r="A21" s="2"/>
    </row>
    <row r="22" spans="1:2">
      <c r="A22" s="2"/>
    </row>
    <row r="23" spans="1:2">
      <c r="A23" s="2"/>
    </row>
    <row r="24" spans="1:2">
      <c r="A24" s="2"/>
    </row>
  </sheetData>
  <sheetProtection algorithmName="SHA-512" hashValue="Shy3Ey+YKWsdrvPPWhBVoGecgI8UQpidp8ilAhAbSR+QJxFWYB01Y0lpXRCitXmhzd3DfPmxLr3ZFeVUIjeBwQ==" saltValue="so3ZV4bpeONTzXUeeIFxTg==" spinCount="100000" sheet="1" objects="1" scenarios="1"/>
  <customSheetViews>
    <customSheetView guid="{59C090D3-8521-4469-8F87-ADB6933E8046}" state="hidden">
      <selection activeCell="B12" sqref="B12"/>
      <pageMargins left="0.7" right="0.7" top="0.78740157499999996" bottom="0.78740157499999996" header="0.3" footer="0.3"/>
    </customSheetView>
    <customSheetView guid="{268B63A2-03B2-466D-B581-6FA4C15F5367}" state="hidden">
      <selection activeCell="B12" sqref="B12"/>
      <pageMargins left="0.7" right="0.7" top="0.78740157499999996" bottom="0.78740157499999996" header="0.3" footer="0.3"/>
    </customSheetView>
    <customSheetView guid="{7B111BBF-5F16-4732-A3E1-B2CC3F192C14}" state="hidden">
      <selection activeCell="G18" sqref="G18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Anmeldung</vt:lpstr>
      <vt:lpstr>Daten+Berechnung</vt:lpstr>
      <vt:lpstr>Anmeldung!Druckbereich</vt:lpstr>
      <vt:lpstr>Ele</vt:lpstr>
      <vt:lpstr>Glas</vt:lpstr>
      <vt:lpstr>LW</vt:lpstr>
      <vt:lpstr>N</vt:lpstr>
      <vt:lpstr>ssr</vt:lpstr>
    </vt:vector>
  </TitlesOfParts>
  <Company>W&amp;W Informatik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Niehardt, Susanne (WV/PKF-SA)</dc:creator>
  <cp:lastModifiedBy>Heinrich, Joachim (WV/6000-0141-8)</cp:lastModifiedBy>
  <cp:lastPrinted>2019-08-14T14:53:41Z</cp:lastPrinted>
  <dcterms:created xsi:type="dcterms:W3CDTF">2019-08-05T11:20:33Z</dcterms:created>
  <dcterms:modified xsi:type="dcterms:W3CDTF">2022-11-24T14:29:05Z</dcterms:modified>
</cp:coreProperties>
</file>